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\Documents\"/>
    </mc:Choice>
  </mc:AlternateContent>
  <xr:revisionPtr revIDLastSave="0" documentId="13_ncr:1_{E8BC9028-8605-4706-A2B0-4AF016AE2326}" xr6:coauthVersionLast="47" xr6:coauthVersionMax="47" xr10:uidLastSave="{00000000-0000-0000-0000-000000000000}"/>
  <bookViews>
    <workbookView xWindow="-120" yWindow="-120" windowWidth="20730" windowHeight="11160" xr2:uid="{B7D45FE6-30B0-43B3-83CD-14FC5F977708}"/>
  </bookViews>
  <sheets>
    <sheet name="PCC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F32" i="1" s="1"/>
  <c r="B31" i="1"/>
  <c r="F31" i="1" s="1"/>
  <c r="B30" i="1"/>
  <c r="F30" i="1" s="1"/>
  <c r="B29" i="1"/>
  <c r="F29" i="1" s="1"/>
  <c r="B28" i="1"/>
  <c r="F28" i="1" s="1"/>
  <c r="B27" i="1"/>
  <c r="F27" i="1" s="1"/>
  <c r="B26" i="1"/>
  <c r="F26" i="1" s="1"/>
  <c r="B25" i="1"/>
  <c r="F25" i="1" s="1"/>
  <c r="B24" i="1"/>
  <c r="F24" i="1" s="1"/>
  <c r="F33" i="1" l="1"/>
  <c r="F34" i="1" s="1"/>
  <c r="F36" i="1" s="1"/>
</calcChain>
</file>

<file path=xl/sharedStrings.xml><?xml version="1.0" encoding="utf-8"?>
<sst xmlns="http://schemas.openxmlformats.org/spreadsheetml/2006/main" count="59" uniqueCount="51">
  <si>
    <t>Plantilla para cálculos de:</t>
  </si>
  <si>
    <t>Cuarto 4x4 metros con baño (o menor dimensión)</t>
  </si>
  <si>
    <t>¿ QUÉ OBTENDRÁS?</t>
  </si>
  <si>
    <t>Listado de materiales.</t>
  </si>
  <si>
    <t>Costo aproximado por materiales.</t>
  </si>
  <si>
    <t>Personalizar la medida de cimientos (siempre que sea de menor tamaño).</t>
  </si>
  <si>
    <t>¿ CÓMO UTILIZAR LA PLANTILLA?</t>
  </si>
  <si>
    <t>Sólo introduce los datos en las casillas de color amarillo.</t>
  </si>
  <si>
    <t>El ejemplo mostrado, corresponde a la imagen a tu derecha.</t>
  </si>
  <si>
    <t>DATOS</t>
  </si>
  <si>
    <t>Lado A</t>
  </si>
  <si>
    <t>(Coloca la dimension de los lados A y B)</t>
  </si>
  <si>
    <t>Lado B</t>
  </si>
  <si>
    <t>(Al lado derecho te muestro el ejemplo)</t>
  </si>
  <si>
    <t>LADO A</t>
  </si>
  <si>
    <t>LADO B</t>
  </si>
  <si>
    <t>RESULTADOS</t>
  </si>
  <si>
    <t>Materiales</t>
  </si>
  <si>
    <t>Cantidad</t>
  </si>
  <si>
    <t>Unidad</t>
  </si>
  <si>
    <t>Precio unitario</t>
  </si>
  <si>
    <t>Descripción</t>
  </si>
  <si>
    <t xml:space="preserve">Precio </t>
  </si>
  <si>
    <t>Cemento</t>
  </si>
  <si>
    <t>sacos</t>
  </si>
  <si>
    <t>Saco de 42.5 kg</t>
  </si>
  <si>
    <t>Arena</t>
  </si>
  <si>
    <t>m3</t>
  </si>
  <si>
    <t>por m3 arena</t>
  </si>
  <si>
    <t>Grava</t>
  </si>
  <si>
    <t>por m3 grava</t>
  </si>
  <si>
    <t>Acero N°4</t>
  </si>
  <si>
    <t xml:space="preserve">barras </t>
  </si>
  <si>
    <t>barra de 30 pies</t>
  </si>
  <si>
    <t>Acero N°3</t>
  </si>
  <si>
    <t>Bloques 6"</t>
  </si>
  <si>
    <t>40cmx20cmx15cm</t>
  </si>
  <si>
    <t>Madera</t>
  </si>
  <si>
    <t>1"x6"x8´</t>
  </si>
  <si>
    <t>2"x12"x10´</t>
  </si>
  <si>
    <t xml:space="preserve">Cuadros </t>
  </si>
  <si>
    <t>2"x2"x10´</t>
  </si>
  <si>
    <t>Otros</t>
  </si>
  <si>
    <t>Imprevistos 5%</t>
  </si>
  <si>
    <t>TOTAL</t>
  </si>
  <si>
    <t>Notas:</t>
  </si>
  <si>
    <t>* La madera es opcional al trabajo</t>
  </si>
  <si>
    <t>* El calculo contempla castillos o columnas y vigas reforzadas con acero.</t>
  </si>
  <si>
    <t>(Esta cimentación consiste en viga sísmica y dos líneas de bloques).</t>
  </si>
  <si>
    <t>* La medida del baño es la misma (se incluye en los materiales de los resultados).</t>
  </si>
  <si>
    <t>* Otros: es un valor que corresponde al 5% del total por materiales menores, no contemplados en cálculos.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</si>
</sst>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1009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0" xfId="0" applyFont="1" applyFill="1"/>
    <xf numFmtId="0" fontId="3" fillId="2" borderId="4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4" fillId="3" borderId="6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" fillId="2" borderId="4" xfId="0" applyFont="1" applyFill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0" fontId="7" fillId="5" borderId="9" xfId="0" applyFont="1" applyFill="1" applyBorder="1" applyProtection="1">
      <protection locked="0"/>
    </xf>
    <xf numFmtId="0" fontId="7" fillId="5" borderId="10" xfId="0" applyFont="1" applyFill="1" applyBorder="1" applyAlignment="1" applyProtection="1">
      <alignment horizontal="center"/>
      <protection locked="0"/>
    </xf>
    <xf numFmtId="0" fontId="7" fillId="5" borderId="11" xfId="0" applyFont="1" applyFill="1" applyBorder="1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5" fontId="0" fillId="4" borderId="0" xfId="0" applyNumberFormat="1" applyFill="1" applyAlignment="1" applyProtection="1">
      <alignment horizontal="center"/>
      <protection locked="0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 applyProtection="1">
      <protection locked="0"/>
    </xf>
    <xf numFmtId="0" fontId="1" fillId="2" borderId="12" xfId="0" applyFont="1" applyFill="1" applyBorder="1" applyProtection="1">
      <protection locked="0"/>
    </xf>
    <xf numFmtId="164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5" fontId="0" fillId="4" borderId="13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center"/>
      <protection locked="0"/>
    </xf>
    <xf numFmtId="165" fontId="6" fillId="2" borderId="0" xfId="0" applyNumberFormat="1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685357</xdr:colOff>
      <xdr:row>20</xdr:row>
      <xdr:rowOff>51642</xdr:rowOff>
    </xdr:from>
    <xdr:to>
      <xdr:col>4</xdr:col>
      <xdr:colOff>769667</xdr:colOff>
      <xdr:row>20</xdr:row>
      <xdr:rowOff>181063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E282876B-3E37-4237-9F8E-D55FE017F628}"/>
            </a:ext>
          </a:extLst>
        </xdr:cNvPr>
        <xdr:cNvSpPr/>
      </xdr:nvSpPr>
      <xdr:spPr>
        <a:xfrm rot="3344599">
          <a:off x="3467914" y="3555585"/>
          <a:ext cx="129421" cy="1122535"/>
        </a:xfrm>
        <a:prstGeom prst="downArrow">
          <a:avLst/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4</xdr:col>
      <xdr:colOff>609601</xdr:colOff>
      <xdr:row>15</xdr:row>
      <xdr:rowOff>95251</xdr:rowOff>
    </xdr:from>
    <xdr:to>
      <xdr:col>7</xdr:col>
      <xdr:colOff>228600</xdr:colOff>
      <xdr:row>19</xdr:row>
      <xdr:rowOff>123826</xdr:rowOff>
    </xdr:to>
    <xdr:sp macro="" textlink="">
      <xdr:nvSpPr>
        <xdr:cNvPr id="3" name="Onda 2">
          <a:extLst>
            <a:ext uri="{FF2B5EF4-FFF2-40B4-BE49-F238E27FC236}">
              <a16:creationId xmlns:a16="http://schemas.microsoft.com/office/drawing/2014/main" id="{C6910462-6DBF-4E84-9E7F-CA4098D7BD50}"/>
            </a:ext>
          </a:extLst>
        </xdr:cNvPr>
        <xdr:cNvSpPr/>
      </xdr:nvSpPr>
      <xdr:spPr>
        <a:xfrm>
          <a:off x="3933826" y="3095626"/>
          <a:ext cx="2266949" cy="838200"/>
        </a:xfrm>
        <a:prstGeom prst="wave">
          <a:avLst/>
        </a:prstGeom>
        <a:solidFill>
          <a:srgbClr val="FF0000">
            <a:alpha val="36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419" sz="1000" b="1">
              <a:solidFill>
                <a:sysClr val="windowText" lastClr="000000"/>
              </a:solidFill>
            </a:rPr>
            <a:t>Actualiza la lista de precios en tu moneda,</a:t>
          </a:r>
          <a:r>
            <a:rPr lang="es-419" sz="1000" b="1" baseline="0">
              <a:solidFill>
                <a:sysClr val="windowText" lastClr="000000"/>
              </a:solidFill>
            </a:rPr>
            <a:t> acorde al mercado de tu país</a:t>
          </a:r>
          <a:r>
            <a:rPr lang="es-419" sz="1000" b="0" baseline="0">
              <a:solidFill>
                <a:schemeClr val="lt1"/>
              </a:solidFill>
            </a:rPr>
            <a:t>.</a:t>
          </a:r>
          <a:endParaRPr lang="es-419" sz="1000"/>
        </a:p>
      </xdr:txBody>
    </xdr:sp>
    <xdr:clientData/>
  </xdr:twoCellAnchor>
  <xdr:twoCellAnchor>
    <xdr:from>
      <xdr:col>0</xdr:col>
      <xdr:colOff>638175</xdr:colOff>
      <xdr:row>34</xdr:row>
      <xdr:rowOff>28574</xdr:rowOff>
    </xdr:from>
    <xdr:to>
      <xdr:col>4</xdr:col>
      <xdr:colOff>180975</xdr:colOff>
      <xdr:row>36</xdr:row>
      <xdr:rowOff>152400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93C1D8DF-3183-4EA0-988A-0D50E0FB7EA0}"/>
            </a:ext>
          </a:extLst>
        </xdr:cNvPr>
        <xdr:cNvSpPr/>
      </xdr:nvSpPr>
      <xdr:spPr>
        <a:xfrm>
          <a:off x="638175" y="6734174"/>
          <a:ext cx="2867025" cy="514351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050" b="1">
              <a:solidFill>
                <a:sysClr val="windowText" lastClr="000000"/>
              </a:solidFill>
            </a:rPr>
            <a:t>Este es tu costo aproximado por materiales</a:t>
          </a:r>
        </a:p>
      </xdr:txBody>
    </xdr:sp>
    <xdr:clientData/>
  </xdr:twoCellAnchor>
  <xdr:twoCellAnchor>
    <xdr:from>
      <xdr:col>0</xdr:col>
      <xdr:colOff>371475</xdr:colOff>
      <xdr:row>5</xdr:row>
      <xdr:rowOff>57150</xdr:rowOff>
    </xdr:from>
    <xdr:to>
      <xdr:col>0</xdr:col>
      <xdr:colOff>657225</xdr:colOff>
      <xdr:row>5</xdr:row>
      <xdr:rowOff>161925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F056206-BBFE-47A1-B9B7-CB2ABACB6476}"/>
            </a:ext>
          </a:extLst>
        </xdr:cNvPr>
        <xdr:cNvSpPr/>
      </xdr:nvSpPr>
      <xdr:spPr>
        <a:xfrm>
          <a:off x="371475" y="115252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6</xdr:row>
      <xdr:rowOff>47625</xdr:rowOff>
    </xdr:from>
    <xdr:to>
      <xdr:col>0</xdr:col>
      <xdr:colOff>657225</xdr:colOff>
      <xdr:row>6</xdr:row>
      <xdr:rowOff>152400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927BD939-1E1E-4691-83E8-6F446F869F39}"/>
            </a:ext>
          </a:extLst>
        </xdr:cNvPr>
        <xdr:cNvSpPr/>
      </xdr:nvSpPr>
      <xdr:spPr>
        <a:xfrm>
          <a:off x="371475" y="1333500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7</xdr:row>
      <xdr:rowOff>38100</xdr:rowOff>
    </xdr:from>
    <xdr:to>
      <xdr:col>0</xdr:col>
      <xdr:colOff>657225</xdr:colOff>
      <xdr:row>7</xdr:row>
      <xdr:rowOff>142875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88DE4B63-B830-4A44-A040-6A0888E47E5B}"/>
            </a:ext>
          </a:extLst>
        </xdr:cNvPr>
        <xdr:cNvSpPr/>
      </xdr:nvSpPr>
      <xdr:spPr>
        <a:xfrm>
          <a:off x="371475" y="151447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381000</xdr:colOff>
      <xdr:row>11</xdr:row>
      <xdr:rowOff>76200</xdr:rowOff>
    </xdr:from>
    <xdr:to>
      <xdr:col>0</xdr:col>
      <xdr:colOff>666750</xdr:colOff>
      <xdr:row>11</xdr:row>
      <xdr:rowOff>180975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108D62DF-8AB8-469D-A262-EC8161A680EB}"/>
            </a:ext>
          </a:extLst>
        </xdr:cNvPr>
        <xdr:cNvSpPr/>
      </xdr:nvSpPr>
      <xdr:spPr>
        <a:xfrm>
          <a:off x="381000" y="231457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12</xdr:row>
      <xdr:rowOff>47625</xdr:rowOff>
    </xdr:from>
    <xdr:to>
      <xdr:col>0</xdr:col>
      <xdr:colOff>657225</xdr:colOff>
      <xdr:row>12</xdr:row>
      <xdr:rowOff>152400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B81E94A2-FAD3-4DC3-AABA-AC544D0DB12E}"/>
            </a:ext>
          </a:extLst>
        </xdr:cNvPr>
        <xdr:cNvSpPr/>
      </xdr:nvSpPr>
      <xdr:spPr>
        <a:xfrm>
          <a:off x="371475" y="2476500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6</xdr:col>
      <xdr:colOff>323850</xdr:colOff>
      <xdr:row>19</xdr:row>
      <xdr:rowOff>166315</xdr:rowOff>
    </xdr:from>
    <xdr:to>
      <xdr:col>11</xdr:col>
      <xdr:colOff>711462</xdr:colOff>
      <xdr:row>41</xdr:row>
      <xdr:rowOff>70889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5144CED-5797-44CE-A834-310080769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548" t="19925" r="40915" b="10665"/>
        <a:stretch/>
      </xdr:blipFill>
      <xdr:spPr>
        <a:xfrm>
          <a:off x="5534025" y="3976315"/>
          <a:ext cx="4197612" cy="4143199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</xdr:row>
      <xdr:rowOff>247649</xdr:rowOff>
    </xdr:from>
    <xdr:to>
      <xdr:col>11</xdr:col>
      <xdr:colOff>696713</xdr:colOff>
      <xdr:row>14</xdr:row>
      <xdr:rowOff>180615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3AFD408-ECCC-4980-BF52-52BF6E8F34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645" t="16799" r="30884" b="29158"/>
        <a:stretch/>
      </xdr:blipFill>
      <xdr:spPr>
        <a:xfrm>
          <a:off x="5457825" y="476249"/>
          <a:ext cx="4259063" cy="2514241"/>
        </a:xfrm>
        <a:prstGeom prst="rect">
          <a:avLst/>
        </a:prstGeom>
      </xdr:spPr>
    </xdr:pic>
    <xdr:clientData/>
  </xdr:twoCellAnchor>
  <xdr:twoCellAnchor>
    <xdr:from>
      <xdr:col>9</xdr:col>
      <xdr:colOff>666750</xdr:colOff>
      <xdr:row>10</xdr:row>
      <xdr:rowOff>171450</xdr:rowOff>
    </xdr:from>
    <xdr:to>
      <xdr:col>9</xdr:col>
      <xdr:colOff>723900</xdr:colOff>
      <xdr:row>10</xdr:row>
      <xdr:rowOff>180975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0A3FEFED-03E3-43F7-9090-B6AB0B10B18E}"/>
            </a:ext>
          </a:extLst>
        </xdr:cNvPr>
        <xdr:cNvCxnSpPr/>
      </xdr:nvCxnSpPr>
      <xdr:spPr>
        <a:xfrm>
          <a:off x="8162925" y="2219325"/>
          <a:ext cx="571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10</xdr:row>
      <xdr:rowOff>142875</xdr:rowOff>
    </xdr:from>
    <xdr:to>
      <xdr:col>10</xdr:col>
      <xdr:colOff>19050</xdr:colOff>
      <xdr:row>12</xdr:row>
      <xdr:rowOff>161925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C0FE6DF4-4BAC-4370-9A1A-3A606316DE36}"/>
            </a:ext>
          </a:extLst>
        </xdr:cNvPr>
        <xdr:cNvCxnSpPr/>
      </xdr:nvCxnSpPr>
      <xdr:spPr>
        <a:xfrm>
          <a:off x="7591425" y="2190750"/>
          <a:ext cx="685800" cy="400050"/>
        </a:xfrm>
        <a:prstGeom prst="straightConnector1">
          <a:avLst/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19051</xdr:colOff>
      <xdr:row>12</xdr:row>
      <xdr:rowOff>95249</xdr:rowOff>
    </xdr:from>
    <xdr:to>
      <xdr:col>11</xdr:col>
      <xdr:colOff>685801</xdr:colOff>
      <xdr:row>18</xdr:row>
      <xdr:rowOff>28574</xdr:rowOff>
    </xdr:to>
    <xdr:sp macro="" textlink="">
      <xdr:nvSpPr>
        <xdr:cNvPr id="14" name="Diagrama de flujo: proceso 13">
          <a:extLst>
            <a:ext uri="{FF2B5EF4-FFF2-40B4-BE49-F238E27FC236}">
              <a16:creationId xmlns:a16="http://schemas.microsoft.com/office/drawing/2014/main" id="{E2AFB77E-ADC5-412F-B4EF-47038DA95F1D}"/>
            </a:ext>
          </a:extLst>
        </xdr:cNvPr>
        <xdr:cNvSpPr/>
      </xdr:nvSpPr>
      <xdr:spPr>
        <a:xfrm>
          <a:off x="8277226" y="2524124"/>
          <a:ext cx="1428750" cy="1123950"/>
        </a:xfrm>
        <a:prstGeom prst="flowChart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419" sz="1100"/>
            <a:t>Los</a:t>
          </a:r>
          <a:r>
            <a:rPr lang="es-419" sz="1100" baseline="0"/>
            <a:t> materiales calculados son para los cimientos: por debajo del terreno. Es la base de soporte de la construcción.</a:t>
          </a:r>
          <a:endParaRPr lang="es-419" sz="1100"/>
        </a:p>
      </xdr:txBody>
    </xdr:sp>
    <xdr:clientData/>
  </xdr:twoCellAnchor>
  <xdr:twoCellAnchor>
    <xdr:from>
      <xdr:col>8</xdr:col>
      <xdr:colOff>561975</xdr:colOff>
      <xdr:row>19</xdr:row>
      <xdr:rowOff>114300</xdr:rowOff>
    </xdr:from>
    <xdr:to>
      <xdr:col>9</xdr:col>
      <xdr:colOff>409575</xdr:colOff>
      <xdr:row>20</xdr:row>
      <xdr:rowOff>142875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85DFB402-ED32-4D57-8E4D-36F0F3635E8E}"/>
            </a:ext>
          </a:extLst>
        </xdr:cNvPr>
        <xdr:cNvCxnSpPr/>
      </xdr:nvCxnSpPr>
      <xdr:spPr>
        <a:xfrm>
          <a:off x="7296150" y="3924300"/>
          <a:ext cx="609600" cy="219075"/>
        </a:xfrm>
        <a:prstGeom prst="straightConnector1">
          <a:avLst/>
        </a:prstGeom>
        <a:ln w="381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180975</xdr:colOff>
      <xdr:row>20</xdr:row>
      <xdr:rowOff>0</xdr:rowOff>
    </xdr:from>
    <xdr:to>
      <xdr:col>11</xdr:col>
      <xdr:colOff>257175</xdr:colOff>
      <xdr:row>23</xdr:row>
      <xdr:rowOff>161925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D8A59CC-1409-4BFA-8EB5-1C241A3F99CF}"/>
            </a:ext>
          </a:extLst>
        </xdr:cNvPr>
        <xdr:cNvCxnSpPr/>
      </xdr:nvCxnSpPr>
      <xdr:spPr>
        <a:xfrm flipH="1">
          <a:off x="9201150" y="4000500"/>
          <a:ext cx="76200" cy="742950"/>
        </a:xfrm>
        <a:prstGeom prst="straightConnector1">
          <a:avLst/>
        </a:prstGeom>
        <a:ln w="381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F4D2-D94C-4EE2-8138-7405EE9E3848}">
  <dimension ref="A1:AH94"/>
  <sheetViews>
    <sheetView tabSelected="1" workbookViewId="0">
      <selection activeCell="O7" sqref="O7"/>
    </sheetView>
  </sheetViews>
  <sheetFormatPr baseColWidth="10" defaultRowHeight="15" x14ac:dyDescent="0.25"/>
  <cols>
    <col min="4" max="4" width="15.5703125" bestFit="1" customWidth="1"/>
    <col min="5" max="5" width="16.85546875" bestFit="1" customWidth="1"/>
    <col min="7" max="34" width="11.42578125" style="8"/>
  </cols>
  <sheetData>
    <row r="1" spans="1:12" s="4" customFormat="1" ht="1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8" customFormat="1" ht="26.25" x14ac:dyDescent="0.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8" customFormat="1" ht="12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2" s="8" customFormat="1" x14ac:dyDescent="0.25">
      <c r="A4" s="9" t="s">
        <v>2</v>
      </c>
      <c r="B4" s="10"/>
      <c r="C4" s="10"/>
      <c r="D4" s="10"/>
      <c r="E4" s="10"/>
      <c r="F4" s="10"/>
      <c r="G4" s="6"/>
      <c r="H4" s="6"/>
      <c r="I4" s="6"/>
      <c r="J4" s="6"/>
      <c r="K4" s="6"/>
      <c r="L4" s="7"/>
    </row>
    <row r="5" spans="1:12" s="8" customFormat="1" x14ac:dyDescent="0.25">
      <c r="A5" s="11"/>
      <c r="B5" s="12"/>
      <c r="C5" s="6"/>
      <c r="D5" s="6"/>
      <c r="E5" s="6"/>
      <c r="F5" s="6"/>
      <c r="G5" s="6"/>
      <c r="H5" s="6"/>
      <c r="I5" s="6"/>
      <c r="J5" s="6"/>
      <c r="K5" s="6"/>
      <c r="L5" s="7"/>
    </row>
    <row r="6" spans="1:12" s="8" customFormat="1" x14ac:dyDescent="0.25">
      <c r="A6" s="11"/>
      <c r="B6" s="6" t="s">
        <v>3</v>
      </c>
      <c r="C6" s="6"/>
      <c r="E6" s="6"/>
      <c r="F6" s="6"/>
      <c r="G6" s="6"/>
      <c r="H6" s="6"/>
      <c r="I6" s="6"/>
      <c r="J6" s="6"/>
      <c r="K6" s="6"/>
      <c r="L6" s="7"/>
    </row>
    <row r="7" spans="1:12" s="8" customFormat="1" x14ac:dyDescent="0.25">
      <c r="A7" s="11"/>
      <c r="B7" s="6" t="s">
        <v>4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 spans="1:12" s="8" customFormat="1" x14ac:dyDescent="0.25">
      <c r="A8" s="11"/>
      <c r="B8" s="6" t="s">
        <v>5</v>
      </c>
      <c r="C8" s="6"/>
      <c r="D8" s="6"/>
      <c r="E8" s="6"/>
      <c r="F8" s="6"/>
      <c r="G8" s="6"/>
      <c r="H8" s="6"/>
      <c r="I8" s="6"/>
      <c r="J8" s="6"/>
      <c r="K8" s="6"/>
      <c r="L8" s="7"/>
    </row>
    <row r="9" spans="1:12" s="8" customFormat="1" x14ac:dyDescent="0.25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spans="1:12" s="8" customFormat="1" x14ac:dyDescent="0.25">
      <c r="A10" s="9" t="s">
        <v>6</v>
      </c>
      <c r="B10" s="10"/>
      <c r="C10" s="10"/>
      <c r="D10" s="10"/>
      <c r="E10" s="10"/>
      <c r="F10" s="10"/>
      <c r="G10" s="6"/>
      <c r="H10" s="6"/>
      <c r="I10" s="6"/>
      <c r="J10" s="6"/>
      <c r="K10" s="6"/>
      <c r="L10" s="7"/>
    </row>
    <row r="11" spans="1:12" s="8" customFormat="1" x14ac:dyDescent="0.25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s="8" customFormat="1" x14ac:dyDescent="0.25">
      <c r="A12" s="11"/>
      <c r="B12" s="13" t="s">
        <v>7</v>
      </c>
      <c r="C12" s="14"/>
      <c r="D12" s="14"/>
      <c r="E12" s="14"/>
      <c r="F12" s="6"/>
      <c r="G12" s="6"/>
      <c r="H12" s="6"/>
      <c r="I12" s="6"/>
      <c r="J12" s="6"/>
      <c r="K12" s="6"/>
      <c r="L12" s="7"/>
    </row>
    <row r="13" spans="1:12" s="8" customFormat="1" x14ac:dyDescent="0.25">
      <c r="A13" s="11"/>
      <c r="B13" s="6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1:12" s="8" customFormat="1" x14ac:dyDescent="0.25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</row>
    <row r="15" spans="1:12" s="8" customFormat="1" x14ac:dyDescent="0.25">
      <c r="A15" s="9" t="s">
        <v>9</v>
      </c>
      <c r="B15" s="10"/>
      <c r="C15" s="10"/>
      <c r="D15" s="10"/>
      <c r="E15" s="10"/>
      <c r="F15" s="10"/>
      <c r="G15" s="6"/>
      <c r="H15" s="6"/>
      <c r="I15" s="6"/>
      <c r="J15" s="6"/>
      <c r="K15" s="6"/>
      <c r="L15" s="7"/>
    </row>
    <row r="16" spans="1:12" s="8" customFormat="1" ht="15.75" thickBot="1" x14ac:dyDescent="0.3">
      <c r="A16" s="15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</row>
    <row r="17" spans="1:12" s="8" customFormat="1" ht="16.5" thickBot="1" x14ac:dyDescent="0.3">
      <c r="A17" s="16">
        <v>4</v>
      </c>
      <c r="B17" s="17" t="s">
        <v>10</v>
      </c>
      <c r="C17" s="12" t="s">
        <v>11</v>
      </c>
      <c r="D17" s="6"/>
      <c r="E17" s="6"/>
      <c r="F17" s="6"/>
      <c r="G17" s="6"/>
      <c r="H17" s="6"/>
      <c r="I17" s="6"/>
      <c r="J17" s="6"/>
      <c r="K17" s="6"/>
      <c r="L17" s="7"/>
    </row>
    <row r="18" spans="1:12" s="8" customFormat="1" ht="16.5" thickBot="1" x14ac:dyDescent="0.3">
      <c r="A18" s="16">
        <v>4</v>
      </c>
      <c r="B18" s="17" t="s">
        <v>12</v>
      </c>
      <c r="C18" s="12" t="s">
        <v>13</v>
      </c>
      <c r="D18" s="6"/>
      <c r="E18" s="6"/>
      <c r="F18" s="6"/>
      <c r="G18" s="6"/>
      <c r="H18" s="6"/>
      <c r="I18" s="6"/>
      <c r="J18" s="6"/>
      <c r="K18" s="6"/>
      <c r="L18" s="7"/>
    </row>
    <row r="19" spans="1:12" s="8" customFormat="1" x14ac:dyDescent="0.25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</row>
    <row r="20" spans="1:12" s="8" customFormat="1" x14ac:dyDescent="0.25">
      <c r="A20" s="11"/>
      <c r="B20" s="12"/>
      <c r="C20" s="6"/>
      <c r="D20" s="6"/>
      <c r="E20" s="6"/>
      <c r="F20" s="6"/>
      <c r="G20" s="6"/>
      <c r="H20" s="6"/>
      <c r="I20" s="18" t="s">
        <v>14</v>
      </c>
      <c r="J20" s="6"/>
      <c r="K20" s="6"/>
      <c r="L20" s="19" t="s">
        <v>15</v>
      </c>
    </row>
    <row r="21" spans="1:12" s="8" customFormat="1" x14ac:dyDescent="0.25">
      <c r="A21" s="9" t="s">
        <v>16</v>
      </c>
      <c r="B21" s="10"/>
      <c r="C21" s="10"/>
      <c r="D21" s="10"/>
      <c r="E21" s="10"/>
      <c r="F21" s="10"/>
      <c r="G21" s="6"/>
      <c r="H21" s="6"/>
      <c r="I21" s="6"/>
      <c r="J21" s="6"/>
      <c r="K21" s="6"/>
      <c r="L21" s="7"/>
    </row>
    <row r="22" spans="1:12" s="8" customFormat="1" x14ac:dyDescent="0.25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</row>
    <row r="23" spans="1:12" ht="15.75" x14ac:dyDescent="0.25">
      <c r="A23" s="20" t="s">
        <v>17</v>
      </c>
      <c r="B23" s="21" t="s">
        <v>18</v>
      </c>
      <c r="C23" s="21" t="s">
        <v>19</v>
      </c>
      <c r="D23" s="21" t="s">
        <v>20</v>
      </c>
      <c r="E23" s="21" t="s">
        <v>21</v>
      </c>
      <c r="F23" s="22" t="s">
        <v>22</v>
      </c>
      <c r="G23" s="6"/>
      <c r="H23" s="6"/>
      <c r="I23" s="6"/>
      <c r="J23" s="6"/>
      <c r="K23" s="6"/>
      <c r="L23" s="7"/>
    </row>
    <row r="24" spans="1:12" x14ac:dyDescent="0.25">
      <c r="A24" s="15" t="s">
        <v>23</v>
      </c>
      <c r="B24" s="23">
        <f>+$A$17*(0.9125*$A$18)</f>
        <v>14.6</v>
      </c>
      <c r="C24" s="24" t="s">
        <v>24</v>
      </c>
      <c r="D24" s="25">
        <v>9.5764999999999993</v>
      </c>
      <c r="E24" s="26" t="s">
        <v>25</v>
      </c>
      <c r="F24" s="26">
        <f>+D24*B24</f>
        <v>139.81689999999998</v>
      </c>
      <c r="G24" s="6"/>
      <c r="H24" s="27"/>
      <c r="I24" s="6"/>
      <c r="J24" s="6"/>
      <c r="K24" s="6"/>
      <c r="L24" s="7"/>
    </row>
    <row r="25" spans="1:12" x14ac:dyDescent="0.25">
      <c r="A25" s="15" t="s">
        <v>26</v>
      </c>
      <c r="B25" s="23">
        <f>+$A$17*(0.08125*$A$18)</f>
        <v>1.3</v>
      </c>
      <c r="C25" s="24" t="s">
        <v>27</v>
      </c>
      <c r="D25" s="25">
        <v>18</v>
      </c>
      <c r="E25" s="26" t="s">
        <v>28</v>
      </c>
      <c r="F25" s="26">
        <f t="shared" ref="F25:F32" si="0">+D25*B25</f>
        <v>23.400000000000002</v>
      </c>
      <c r="G25" s="6"/>
      <c r="H25" s="27"/>
      <c r="I25" s="6"/>
      <c r="J25" s="6"/>
      <c r="K25" s="6"/>
      <c r="L25" s="7"/>
    </row>
    <row r="26" spans="1:12" x14ac:dyDescent="0.25">
      <c r="A26" s="15" t="s">
        <v>29</v>
      </c>
      <c r="B26" s="23">
        <f xml:space="preserve"> +$A$17*(0.05625*$A$18)</f>
        <v>0.9</v>
      </c>
      <c r="C26" s="24" t="s">
        <v>27</v>
      </c>
      <c r="D26" s="25">
        <v>18</v>
      </c>
      <c r="E26" s="26" t="s">
        <v>30</v>
      </c>
      <c r="F26" s="26">
        <f t="shared" si="0"/>
        <v>16.2</v>
      </c>
      <c r="G26" s="6"/>
      <c r="H26" s="27"/>
      <c r="I26" s="6"/>
      <c r="J26" s="6"/>
      <c r="K26" s="6"/>
      <c r="L26" s="7"/>
    </row>
    <row r="27" spans="1:12" x14ac:dyDescent="0.25">
      <c r="A27" s="15" t="s">
        <v>31</v>
      </c>
      <c r="B27" s="23">
        <f xml:space="preserve"> +$A$17*(0.4375*$A$18)</f>
        <v>7</v>
      </c>
      <c r="C27" s="24" t="s">
        <v>32</v>
      </c>
      <c r="D27" s="25">
        <v>9.0125000000000011</v>
      </c>
      <c r="E27" s="26" t="s">
        <v>33</v>
      </c>
      <c r="F27" s="26">
        <f t="shared" si="0"/>
        <v>63.087500000000006</v>
      </c>
      <c r="G27" s="6"/>
      <c r="H27" s="27"/>
      <c r="I27" s="6"/>
      <c r="J27" s="6"/>
      <c r="K27" s="6"/>
      <c r="L27" s="7"/>
    </row>
    <row r="28" spans="1:12" x14ac:dyDescent="0.25">
      <c r="A28" s="15" t="s">
        <v>34</v>
      </c>
      <c r="B28" s="23">
        <f>+$A$17*(0.34375*$A$18)</f>
        <v>5.5</v>
      </c>
      <c r="C28" s="24" t="s">
        <v>32</v>
      </c>
      <c r="D28" s="25">
        <v>5.2644000000000002</v>
      </c>
      <c r="E28" s="26" t="s">
        <v>33</v>
      </c>
      <c r="F28" s="26">
        <f t="shared" si="0"/>
        <v>28.9542</v>
      </c>
      <c r="G28" s="6"/>
      <c r="H28" s="27"/>
      <c r="I28" s="6"/>
      <c r="J28" s="6"/>
      <c r="K28" s="6"/>
      <c r="L28" s="7"/>
    </row>
    <row r="29" spans="1:12" x14ac:dyDescent="0.25">
      <c r="A29" s="15" t="s">
        <v>35</v>
      </c>
      <c r="B29" s="23">
        <f>+$A$17*(5.25*$A$18)</f>
        <v>84</v>
      </c>
      <c r="C29" s="24" t="s">
        <v>19</v>
      </c>
      <c r="D29" s="25">
        <v>1.0165</v>
      </c>
      <c r="E29" s="24" t="s">
        <v>36</v>
      </c>
      <c r="F29" s="26">
        <f t="shared" si="0"/>
        <v>85.385999999999996</v>
      </c>
      <c r="G29" s="6"/>
      <c r="H29" s="27"/>
      <c r="I29" s="6"/>
      <c r="J29" s="6"/>
      <c r="K29" s="6"/>
      <c r="L29" s="7"/>
    </row>
    <row r="30" spans="1:12" x14ac:dyDescent="0.25">
      <c r="A30" s="15" t="s">
        <v>37</v>
      </c>
      <c r="B30" s="23">
        <f>+$A$17*(0.125*$A$18)</f>
        <v>2</v>
      </c>
      <c r="C30" s="24" t="s">
        <v>19</v>
      </c>
      <c r="D30" s="25">
        <v>5.8101000000000003</v>
      </c>
      <c r="E30" s="24" t="s">
        <v>38</v>
      </c>
      <c r="F30" s="26">
        <f t="shared" si="0"/>
        <v>11.620200000000001</v>
      </c>
      <c r="G30" s="6"/>
      <c r="H30" s="27"/>
      <c r="I30" s="6"/>
      <c r="J30" s="6"/>
      <c r="K30" s="6"/>
      <c r="L30" s="7"/>
    </row>
    <row r="31" spans="1:12" x14ac:dyDescent="0.25">
      <c r="A31" s="15" t="s">
        <v>37</v>
      </c>
      <c r="B31" s="23">
        <f>+$A$17*(0.0625*$A$18)</f>
        <v>1</v>
      </c>
      <c r="C31" s="24" t="s">
        <v>19</v>
      </c>
      <c r="D31" s="25">
        <v>30.313099999999999</v>
      </c>
      <c r="E31" s="24" t="s">
        <v>39</v>
      </c>
      <c r="F31" s="26">
        <f t="shared" si="0"/>
        <v>30.313099999999999</v>
      </c>
      <c r="G31" s="6"/>
      <c r="H31" s="27"/>
      <c r="I31" s="6"/>
      <c r="J31" s="6"/>
      <c r="K31" s="6"/>
      <c r="L31" s="7"/>
    </row>
    <row r="32" spans="1:12" ht="15.75" thickBot="1" x14ac:dyDescent="0.3">
      <c r="A32" s="28" t="s">
        <v>40</v>
      </c>
      <c r="B32" s="29">
        <f>+$A$17*(0.375*$A$18)</f>
        <v>6</v>
      </c>
      <c r="C32" s="30" t="s">
        <v>19</v>
      </c>
      <c r="D32" s="31">
        <v>6.2381000000000002</v>
      </c>
      <c r="E32" s="30" t="s">
        <v>41</v>
      </c>
      <c r="F32" s="26">
        <f t="shared" si="0"/>
        <v>37.428600000000003</v>
      </c>
      <c r="G32" s="6"/>
      <c r="H32" s="27"/>
      <c r="I32" s="6"/>
      <c r="J32" s="6"/>
      <c r="K32" s="6"/>
      <c r="L32" s="7"/>
    </row>
    <row r="33" spans="1:12" ht="16.5" thickTop="1" x14ac:dyDescent="0.25">
      <c r="A33" s="11"/>
      <c r="B33" s="32"/>
      <c r="C33" s="32"/>
      <c r="D33" s="33"/>
      <c r="E33" s="26"/>
      <c r="F33" s="34">
        <f>+SUM(F24:F32)</f>
        <v>436.20650000000006</v>
      </c>
      <c r="G33" s="6"/>
      <c r="H33" s="6"/>
      <c r="I33" s="6"/>
      <c r="J33" s="6"/>
      <c r="K33" s="6"/>
      <c r="L33" s="7"/>
    </row>
    <row r="34" spans="1:12" x14ac:dyDescent="0.25">
      <c r="A34" s="15" t="s">
        <v>42</v>
      </c>
      <c r="B34" s="32"/>
      <c r="C34" s="32"/>
      <c r="D34" s="32"/>
      <c r="E34" s="35" t="s">
        <v>43</v>
      </c>
      <c r="F34" s="26">
        <f>+F33*0.05</f>
        <v>21.810325000000006</v>
      </c>
      <c r="G34" s="6"/>
      <c r="H34" s="6"/>
      <c r="I34" s="6"/>
      <c r="J34" s="6"/>
      <c r="K34" s="6"/>
      <c r="L34" s="7"/>
    </row>
    <row r="35" spans="1:12" x14ac:dyDescent="0.25">
      <c r="A35" s="15"/>
      <c r="B35" s="32"/>
      <c r="C35" s="32"/>
      <c r="D35" s="32"/>
      <c r="E35" s="35"/>
      <c r="F35" s="26"/>
      <c r="G35" s="6"/>
      <c r="H35" s="6"/>
      <c r="I35" s="6"/>
      <c r="J35" s="6"/>
      <c r="K35" s="6"/>
      <c r="L35" s="7"/>
    </row>
    <row r="36" spans="1:12" ht="15.75" x14ac:dyDescent="0.25">
      <c r="A36" s="11"/>
      <c r="B36" s="32"/>
      <c r="C36" s="32"/>
      <c r="D36" s="32"/>
      <c r="E36" s="36" t="s">
        <v>44</v>
      </c>
      <c r="F36" s="37">
        <f>+F34+F33</f>
        <v>458.01682500000004</v>
      </c>
      <c r="G36" s="6"/>
      <c r="H36" s="6"/>
      <c r="I36" s="6"/>
      <c r="J36" s="6"/>
      <c r="K36" s="6"/>
      <c r="L36" s="7"/>
    </row>
    <row r="37" spans="1:12" s="8" customFormat="1" x14ac:dyDescent="0.25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7"/>
    </row>
    <row r="38" spans="1:12" s="8" customFormat="1" x14ac:dyDescent="0.25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7"/>
    </row>
    <row r="39" spans="1:12" s="8" customFormat="1" x14ac:dyDescent="0.25">
      <c r="A39" s="15" t="s">
        <v>45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7"/>
    </row>
    <row r="40" spans="1:12" s="8" customFormat="1" x14ac:dyDescent="0.25">
      <c r="A40" s="6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38"/>
      <c r="L40" s="7"/>
    </row>
    <row r="41" spans="1:12" s="8" customFormat="1" x14ac:dyDescent="0.25">
      <c r="A41" s="11" t="s">
        <v>47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7"/>
    </row>
    <row r="42" spans="1:12" s="8" customFormat="1" x14ac:dyDescent="0.25">
      <c r="A42" s="6" t="s">
        <v>48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7"/>
    </row>
    <row r="43" spans="1:12" s="8" customFormat="1" x14ac:dyDescent="0.25">
      <c r="A43" s="6" t="s">
        <v>49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7"/>
    </row>
    <row r="44" spans="1:12" s="8" customFormat="1" x14ac:dyDescent="0.25">
      <c r="A44" s="11" t="s">
        <v>50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7"/>
    </row>
    <row r="45" spans="1:12" s="8" customFormat="1" ht="15.75" thickBot="1" x14ac:dyDescent="0.3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1"/>
    </row>
    <row r="46" spans="1:12" s="8" customFormat="1" x14ac:dyDescent="0.25"/>
    <row r="47" spans="1:12" s="8" customFormat="1" x14ac:dyDescent="0.25"/>
    <row r="48" spans="1:12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</sheetData>
  <sheetProtection algorithmName="SHA-512" hashValue="ZSAV9ChGkLmoGqtQG61c8nCtYgnTDRHupbiNWv3+jOta/e3x2YYGCEOuNqTF3qYmTPsuYYQ4VH+nBN87wLg5Mw==" saltValue="bCLlUi/3yFGKPPQqB/vD3w==" spinCount="100000"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Espinosa</dc:creator>
  <cp:lastModifiedBy>Katherine Espinosa</cp:lastModifiedBy>
  <dcterms:created xsi:type="dcterms:W3CDTF">2024-10-30T15:33:29Z</dcterms:created>
  <dcterms:modified xsi:type="dcterms:W3CDTF">2024-10-30T15:34:28Z</dcterms:modified>
</cp:coreProperties>
</file>